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wsl.localhost\Ubuntu\home\andy\ngonye-models\data\ngonyePlantModels\ccia\flowModels\"/>
    </mc:Choice>
  </mc:AlternateContent>
  <xr:revisionPtr revIDLastSave="0" documentId="13_ncr:1_{E6C2174C-1E45-4310-88F3-E756071B72D3}" xr6:coauthVersionLast="47" xr6:coauthVersionMax="47" xr10:uidLastSave="{00000000-0000-0000-0000-000000000000}"/>
  <bookViews>
    <workbookView xWindow="-120" yWindow="-120" windowWidth="29040" windowHeight="15720" xr2:uid="{513E3DD1-1794-43AD-8BA7-53C7E686329B}"/>
  </bookViews>
  <sheets>
    <sheet name="cciaModels_201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4" i="1" l="1"/>
  <c r="Q25" i="1"/>
  <c r="Q26" i="1"/>
  <c r="Q27" i="1"/>
  <c r="Q28" i="1"/>
  <c r="Q29" i="1"/>
  <c r="Q30" i="1"/>
  <c r="Q31" i="1"/>
  <c r="Q32" i="1"/>
  <c r="Q23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3" i="1"/>
  <c r="P4" i="1"/>
  <c r="P5" i="1"/>
  <c r="P6" i="1"/>
  <c r="P7" i="1"/>
  <c r="P8" i="1"/>
  <c r="P9" i="1"/>
  <c r="P10" i="1"/>
  <c r="P11" i="1"/>
  <c r="P12" i="1"/>
  <c r="P2" i="1"/>
  <c r="Y7" i="1" a="1"/>
  <c r="Y7" i="1" s="1"/>
  <c r="Y8" i="1" a="1"/>
  <c r="Y8" i="1" s="1"/>
  <c r="X8" i="1" a="1"/>
  <c r="X8" i="1" s="1"/>
  <c r="X7" i="1" a="1"/>
  <c r="X7" i="1" s="1"/>
  <c r="X4" i="1" a="1"/>
  <c r="X4" i="1" s="1"/>
  <c r="Y4" i="1" a="1"/>
  <c r="Y4" i="1" s="1"/>
  <c r="Y3" i="1" a="1"/>
  <c r="Y3" i="1" s="1"/>
  <c r="X3" i="1" a="1"/>
  <c r="X3" i="1" s="1"/>
  <c r="T3" i="1" a="1"/>
  <c r="T3" i="1" s="1"/>
  <c r="T8" i="1" a="1"/>
  <c r="T8" i="1" s="1"/>
  <c r="U8" i="1" a="1"/>
  <c r="U8" i="1" s="1"/>
  <c r="U7" i="1" a="1"/>
  <c r="U7" i="1" s="1"/>
  <c r="T7" i="1" a="1"/>
  <c r="T7" i="1" s="1"/>
  <c r="U3" i="1" a="1"/>
  <c r="U3" i="1" s="1"/>
  <c r="U4" i="1" a="1"/>
  <c r="U4" i="1" s="1"/>
  <c r="T4" i="1" a="1"/>
  <c r="T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<sst xmlns="http://schemas.openxmlformats.org/spreadsheetml/2006/main" count="200" uniqueCount="78">
  <si>
    <t>ModelName</t>
  </si>
  <si>
    <t>Period</t>
  </si>
  <si>
    <t>Model</t>
  </si>
  <si>
    <t>Climate Scenario</t>
  </si>
  <si>
    <t>EnergyAnnual_mean</t>
  </si>
  <si>
    <t>EnergyAnnual_P50</t>
  </si>
  <si>
    <t>CapFactor_mean</t>
  </si>
  <si>
    <t>YearType</t>
  </si>
  <si>
    <t>meanVar</t>
  </si>
  <si>
    <t>P50Var</t>
  </si>
  <si>
    <t>Historic</t>
  </si>
  <si>
    <t>Calendar</t>
  </si>
  <si>
    <t>ssp2_2050_MPI-ESM1-2-HR</t>
  </si>
  <si>
    <t>MPI-ESM1-2-HR</t>
  </si>
  <si>
    <t>ssp2</t>
  </si>
  <si>
    <t>ssp2_2050_CanESM5</t>
  </si>
  <si>
    <t>CanESM5</t>
  </si>
  <si>
    <t>ssp2_2050_ACCESS-ESM1-5</t>
  </si>
  <si>
    <t>ACCESS-ESM1-5</t>
  </si>
  <si>
    <t>ssp2_2050_MIROC6</t>
  </si>
  <si>
    <t>MIROC6</t>
  </si>
  <si>
    <t>ssp2_2050_CNRM-CM6-1</t>
  </si>
  <si>
    <t>CNRM-CM6-1</t>
  </si>
  <si>
    <t>ssp2_2050_NESM3</t>
  </si>
  <si>
    <t>NESM3</t>
  </si>
  <si>
    <t>ssp2_2050_MRI-ESM2-0</t>
  </si>
  <si>
    <t>MRI-ESM2-0</t>
  </si>
  <si>
    <t>ssp2_2050_FGOALS-g3</t>
  </si>
  <si>
    <t>FGOALS-g3</t>
  </si>
  <si>
    <t>ssp2_2050_HadGEM3-GC31-LL</t>
  </si>
  <si>
    <t>HadGEM3-GC31-LL</t>
  </si>
  <si>
    <t>ssp2_2050_UKESM1-0-LL</t>
  </si>
  <si>
    <t>UKESM1-0-LL</t>
  </si>
  <si>
    <t>ssp2_2085_MPI-ESM1-2-HR</t>
  </si>
  <si>
    <t>ssp2_2085_CanESM5</t>
  </si>
  <si>
    <t>ssp2_2085_ACCESS-ESM1-5</t>
  </si>
  <si>
    <t>ssp2_2085_MIROC6</t>
  </si>
  <si>
    <t>ssp2_2085_CNRM-CM6-1</t>
  </si>
  <si>
    <t>ssp2_2085_NESM3</t>
  </si>
  <si>
    <t>ssp2_2085_MRI-ESM2-0</t>
  </si>
  <si>
    <t>ssp2_2085_FGOALS-g3</t>
  </si>
  <si>
    <t>ssp2_2085_HadGEM3-GC31-LL</t>
  </si>
  <si>
    <t>ssp2_2085_UKESM1-0-LL</t>
  </si>
  <si>
    <t>ssp5_2050_MPI-ESM1-2-HR</t>
  </si>
  <si>
    <t>ssp5</t>
  </si>
  <si>
    <t>ssp5_2050_CanESM5</t>
  </si>
  <si>
    <t>ssp5_2050_ACCESS-ESM1-5</t>
  </si>
  <si>
    <t>ssp5_2050_MIROC6</t>
  </si>
  <si>
    <t>ssp5_2050_CNRM-CM6-1</t>
  </si>
  <si>
    <t>ssp5_2050_NESM3</t>
  </si>
  <si>
    <t>ssp5_2050_MRI-ESM2-0</t>
  </si>
  <si>
    <t>ssp5_2050_FGOALS-g3</t>
  </si>
  <si>
    <t>ssp5_2050_HadGEM3-GC31-LL</t>
  </si>
  <si>
    <t>ssp5_2050_UKESM1-0-LL</t>
  </si>
  <si>
    <t>ssp5_2085_MPI-ESM1-2-HR</t>
  </si>
  <si>
    <t>ssp5_2085_CanESM5</t>
  </si>
  <si>
    <t>ssp5_2085_ACCESS-ESM1-5</t>
  </si>
  <si>
    <t>ssp5_2085_MIROC6</t>
  </si>
  <si>
    <t>ssp5_2085_CNRM-CM6-1</t>
  </si>
  <si>
    <t>ssp5_2085_NESM3</t>
  </si>
  <si>
    <t>ssp5_2085_MRI-ESM2-0</t>
  </si>
  <si>
    <t>ssp5_2085_FGOALS-g3</t>
  </si>
  <si>
    <t>ssp5_2085_HadGEM3-GC31-LL</t>
  </si>
  <si>
    <t>ssp5_2085_UKESM1-0-LL</t>
  </si>
  <si>
    <t>Median Of Models</t>
  </si>
  <si>
    <t>Average of Models</t>
  </si>
  <si>
    <t>P50 Annual Energy</t>
  </si>
  <si>
    <t>Mean Annual Energy</t>
  </si>
  <si>
    <t>Skew</t>
  </si>
  <si>
    <t>&lt;==</t>
  </si>
  <si>
    <t>Median model</t>
  </si>
  <si>
    <t>High skew model</t>
  </si>
  <si>
    <t>LowFlowShutoffProportion_mean</t>
  </si>
  <si>
    <t>HighHeadShutoffProportion_mean</t>
  </si>
  <si>
    <t>LowHeadShutoffProportion_mean</t>
  </si>
  <si>
    <t>ShutoffDaysProportion_mean</t>
  </si>
  <si>
    <t>P95Power</t>
  </si>
  <si>
    <t>Mean Var 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</si>
</sst>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3">
    <xf numFmtId="0" fontId="0" fillId="0" borderId="0" xfId="0"/>
    <xf numFmtId="43" fontId="0" fillId="0" borderId="0" xfId="1" applyFont="1"/>
    <xf numFmtId="0" fontId="16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2" applyFont="1" applyBorder="1" applyAlignment="1">
      <alignment horizontal="center"/>
    </xf>
    <xf numFmtId="9" fontId="0" fillId="0" borderId="0" xfId="2" applyFont="1" applyAlignment="1">
      <alignment horizontal="center"/>
    </xf>
    <xf numFmtId="0" fontId="0" fillId="0" borderId="10" xfId="0" applyBorder="1"/>
    <xf numFmtId="9" fontId="0" fillId="0" borderId="11" xfId="2" applyFont="1" applyBorder="1" applyAlignment="1">
      <alignment horizontal="center"/>
    </xf>
    <xf numFmtId="9" fontId="0" fillId="0" borderId="12" xfId="2" applyFont="1" applyBorder="1" applyAlignment="1">
      <alignment horizontal="center"/>
    </xf>
    <xf numFmtId="9" fontId="0" fillId="0" borderId="0" xfId="2" applyFont="1"/>
    <xf numFmtId="164" fontId="0" fillId="0" borderId="0" xfId="2" applyNumberFormat="1" applyFont="1"/>
    <xf numFmtId="0" fontId="0" fillId="0" borderId="13" xfId="0" applyBorder="1"/>
    <xf numFmtId="0" fontId="0" fillId="0" borderId="14" xfId="0" applyBorder="1"/>
    <xf numFmtId="164" fontId="0" fillId="0" borderId="14" xfId="2" applyNumberFormat="1" applyFont="1" applyBorder="1"/>
    <xf numFmtId="43" fontId="0" fillId="0" borderId="14" xfId="1" applyFont="1" applyBorder="1"/>
    <xf numFmtId="0" fontId="0" fillId="0" borderId="16" xfId="0" applyBorder="1"/>
    <xf numFmtId="164" fontId="0" fillId="0" borderId="0" xfId="2" applyNumberFormat="1" applyFont="1" applyBorder="1"/>
    <xf numFmtId="43" fontId="0" fillId="0" borderId="0" xfId="1" applyFont="1" applyBorder="1"/>
    <xf numFmtId="0" fontId="0" fillId="0" borderId="18" xfId="0" applyBorder="1"/>
    <xf numFmtId="0" fontId="0" fillId="0" borderId="19" xfId="0" applyBorder="1"/>
    <xf numFmtId="164" fontId="0" fillId="0" borderId="19" xfId="2" applyNumberFormat="1" applyFont="1" applyBorder="1"/>
    <xf numFmtId="43" fontId="0" fillId="0" borderId="19" xfId="1" applyFont="1" applyBorder="1"/>
    <xf numFmtId="9" fontId="0" fillId="0" borderId="14" xfId="2" applyFont="1" applyBorder="1"/>
    <xf numFmtId="9" fontId="0" fillId="0" borderId="15" xfId="2" applyFont="1" applyBorder="1"/>
    <xf numFmtId="9" fontId="0" fillId="0" borderId="0" xfId="2" applyFont="1" applyBorder="1"/>
    <xf numFmtId="9" fontId="0" fillId="0" borderId="17" xfId="2" applyFont="1" applyBorder="1"/>
    <xf numFmtId="9" fontId="0" fillId="0" borderId="19" xfId="2" applyFont="1" applyBorder="1"/>
    <xf numFmtId="9" fontId="0" fillId="0" borderId="20" xfId="2" applyFont="1" applyBorder="1"/>
    <xf numFmtId="0" fontId="0" fillId="33" borderId="0" xfId="0" applyFill="1"/>
    <xf numFmtId="164" fontId="0" fillId="33" borderId="0" xfId="2" applyNumberFormat="1" applyFont="1" applyFill="1"/>
    <xf numFmtId="43" fontId="0" fillId="33" borderId="0" xfId="1" applyFont="1" applyFill="1"/>
    <xf numFmtId="0" fontId="0" fillId="0" borderId="11" xfId="0" applyBorder="1"/>
    <xf numFmtId="164" fontId="0" fillId="0" borderId="11" xfId="2" applyNumberFormat="1" applyFont="1" applyBorder="1"/>
    <xf numFmtId="9" fontId="0" fillId="0" borderId="11" xfId="2" applyFont="1" applyBorder="1"/>
    <xf numFmtId="9" fontId="0" fillId="0" borderId="12" xfId="2" applyFont="1" applyBorder="1"/>
    <xf numFmtId="43" fontId="0" fillId="0" borderId="11" xfId="1" applyFont="1" applyBorder="1"/>
    <xf numFmtId="9" fontId="0" fillId="33" borderId="0" xfId="2" applyFont="1" applyFill="1"/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165" fontId="0" fillId="0" borderId="0" xfId="1" applyNumberFormat="1" applyFont="1"/>
    <xf numFmtId="165" fontId="0" fillId="33" borderId="0" xfId="1" applyNumberFormat="1" applyFont="1" applyFill="1"/>
    <xf numFmtId="165" fontId="0" fillId="0" borderId="14" xfId="1" applyNumberFormat="1" applyFont="1" applyBorder="1"/>
    <xf numFmtId="165" fontId="0" fillId="0" borderId="0" xfId="1" applyNumberFormat="1" applyFont="1" applyBorder="1"/>
    <xf numFmtId="165" fontId="0" fillId="0" borderId="11" xfId="1" applyNumberFormat="1" applyFont="1" applyBorder="1"/>
    <xf numFmtId="165" fontId="0" fillId="0" borderId="19" xfId="1" applyNumberFormat="1" applyFont="1" applyBorder="1"/>
    <xf numFmtId="164" fontId="0" fillId="34" borderId="11" xfId="2" applyNumberFormat="1" applyFont="1" applyFill="1" applyBorder="1"/>
    <xf numFmtId="164" fontId="0" fillId="34" borderId="0" xfId="2" applyNumberFormat="1" applyFont="1" applyFill="1"/>
    <xf numFmtId="164" fontId="1" fillId="34" borderId="0" xfId="2" applyNumberFormat="1" applyFont="1" applyFill="1"/>
    <xf numFmtId="0" fontId="16" fillId="0" borderId="0" xfId="0" applyFont="1" applyAlignment="1">
      <alignment wrapText="1"/>
    </xf>
    <xf numFmtId="165" fontId="16" fillId="0" borderId="0" xfId="1" applyNumberFormat="1" applyFont="1"/>
    <xf numFmtId="9" fontId="16" fillId="0" borderId="0" xfId="2" applyFont="1" applyAlignment="1">
      <alignment wrapText="1"/>
    </xf>
    <xf numFmtId="43" fontId="16" fillId="0" borderId="0" xfId="1" applyFont="1" applyAlignment="1">
      <alignment wrapText="1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 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4B4BD-FD3C-406A-9C4D-3CB1744DA2DB}">
  <dimension ref="A1:Y42"/>
  <sheetViews>
    <sheetView tabSelected="1" workbookViewId="0">
      <selection activeCell="R20" sqref="R20"/>
    </sheetView>
  </sheetViews>
  <sheetFormatPr defaultRowHeight="15" x14ac:dyDescent="0.25"/>
  <cols>
    <col min="1" max="1" width="28.28515625" customWidth="1"/>
    <col min="3" max="3" width="21.140625" customWidth="1"/>
    <col min="5" max="5" width="9.140625" style="1"/>
    <col min="8" max="8" width="9.140625" style="40"/>
    <col min="9" max="9" width="9.140625" style="10"/>
    <col min="10" max="12" width="9.140625" style="1"/>
    <col min="14" max="14" width="10.28515625" style="1" customWidth="1"/>
    <col min="15" max="15" width="9.7109375" style="1" customWidth="1"/>
    <col min="19" max="19" width="18.7109375" customWidth="1"/>
    <col min="22" max="22" width="12.5703125" customWidth="1"/>
    <col min="23" max="23" width="19.140625" customWidth="1"/>
  </cols>
  <sheetData>
    <row r="1" spans="1:25" s="38" customFormat="1" ht="31.5" customHeight="1" x14ac:dyDescent="0.25">
      <c r="A1" s="49" t="s">
        <v>0</v>
      </c>
      <c r="B1" s="49" t="s">
        <v>1</v>
      </c>
      <c r="C1" s="49" t="s">
        <v>2</v>
      </c>
      <c r="D1" s="49" t="s">
        <v>3</v>
      </c>
      <c r="E1" s="52" t="s">
        <v>7</v>
      </c>
      <c r="F1" s="49" t="s">
        <v>4</v>
      </c>
      <c r="G1" s="49" t="s">
        <v>5</v>
      </c>
      <c r="H1" s="50" t="s">
        <v>76</v>
      </c>
      <c r="I1" s="51" t="s">
        <v>6</v>
      </c>
      <c r="J1" s="52" t="s">
        <v>72</v>
      </c>
      <c r="K1" s="52" t="s">
        <v>73</v>
      </c>
      <c r="L1" s="52" t="s">
        <v>74</v>
      </c>
      <c r="M1" s="2" t="s">
        <v>75</v>
      </c>
      <c r="N1" s="52" t="s">
        <v>8</v>
      </c>
      <c r="O1" s="52" t="s">
        <v>9</v>
      </c>
      <c r="P1" s="49" t="s">
        <v>68</v>
      </c>
      <c r="Q1" s="49" t="s">
        <v>77</v>
      </c>
      <c r="S1" s="39" t="s">
        <v>64</v>
      </c>
      <c r="W1" s="39" t="s">
        <v>65</v>
      </c>
    </row>
    <row r="2" spans="1:25" x14ac:dyDescent="0.25">
      <c r="A2" s="29" t="s">
        <v>10</v>
      </c>
      <c r="B2" s="29" t="s">
        <v>10</v>
      </c>
      <c r="C2" s="29" t="s">
        <v>10</v>
      </c>
      <c r="D2" s="29" t="s">
        <v>10</v>
      </c>
      <c r="E2" s="31" t="s">
        <v>11</v>
      </c>
      <c r="F2" s="29">
        <v>843</v>
      </c>
      <c r="G2" s="29">
        <v>868</v>
      </c>
      <c r="H2" s="41">
        <v>26.4</v>
      </c>
      <c r="I2" s="37">
        <v>0.53500000000000003</v>
      </c>
      <c r="J2" s="47">
        <v>3.6699999999999998E-4</v>
      </c>
      <c r="K2" s="48">
        <v>9.2800000000000001E-3</v>
      </c>
      <c r="L2" s="30">
        <v>0</v>
      </c>
      <c r="M2" s="30">
        <v>9.7699999999999992E-3</v>
      </c>
      <c r="N2" s="31"/>
      <c r="O2" s="31"/>
      <c r="P2" s="30">
        <f>(G2-F2)/F2</f>
        <v>2.9655990510083038E-2</v>
      </c>
      <c r="Q2" s="29"/>
      <c r="S2" s="2" t="s">
        <v>67</v>
      </c>
      <c r="T2" s="3">
        <v>2050</v>
      </c>
      <c r="U2" s="3">
        <v>2085</v>
      </c>
      <c r="W2" s="2" t="s">
        <v>67</v>
      </c>
      <c r="X2" s="3">
        <v>2050</v>
      </c>
      <c r="Y2" s="3">
        <v>2085</v>
      </c>
    </row>
    <row r="3" spans="1:25" x14ac:dyDescent="0.25">
      <c r="A3" t="s">
        <v>12</v>
      </c>
      <c r="B3">
        <v>2050</v>
      </c>
      <c r="C3" t="s">
        <v>13</v>
      </c>
      <c r="D3" t="s">
        <v>14</v>
      </c>
      <c r="E3" s="1" t="s">
        <v>11</v>
      </c>
      <c r="F3">
        <v>731</v>
      </c>
      <c r="G3">
        <v>785</v>
      </c>
      <c r="H3" s="40">
        <v>14.8</v>
      </c>
      <c r="I3" s="10">
        <v>0.46300000000000002</v>
      </c>
      <c r="J3" s="11">
        <v>1.6899999999999998E-2</v>
      </c>
      <c r="K3" s="11">
        <v>2.9100000000000001E-2</v>
      </c>
      <c r="L3" s="11">
        <v>0</v>
      </c>
      <c r="M3" s="11">
        <v>4.5600000000000002E-2</v>
      </c>
      <c r="N3" s="1">
        <v>-0.13300000000000001</v>
      </c>
      <c r="O3" s="1">
        <v>-9.5600000000000004E-2</v>
      </c>
      <c r="P3" s="11">
        <f>(G3-F3)/F3</f>
        <v>7.3871409028727769E-2</v>
      </c>
      <c r="S3" t="s">
        <v>14</v>
      </c>
      <c r="T3" s="5">
        <f t="array" ref="T3">_xlfn.PERCENTILE.INC(IF(IF(T$2=$B$3:$B$42,$D$3:$D$42,"")=$S3,$N$3:$N$42,""),0.5)</f>
        <v>-0.13900000000000001</v>
      </c>
      <c r="U3" s="6">
        <f t="array" ref="U3">_xlfn.PERCENTILE.INC(IF(IF(U$2=$B$3:$B$42,$D$3:$D$42,"")=$S3,$N$3:$N$42,""),0.5)</f>
        <v>-0.17249999999999999</v>
      </c>
      <c r="W3" t="s">
        <v>14</v>
      </c>
      <c r="X3" s="5" cm="1">
        <f t="array" ref="X3">AVERAGE(IF(IF(X$2=$B$3:$B$42,$D$3:$D$42,"")=$S3,$N$3:$N$42,""))</f>
        <v>-0.14545</v>
      </c>
      <c r="Y3" s="5" cm="1">
        <f t="array" ref="Y3">AVERAGE(IF(IF(Y$2=$B$3:$B$42,$D$3:$D$42,"")=$S3,$N$3:$N$42,""))</f>
        <v>-0.17498999999999998</v>
      </c>
    </row>
    <row r="4" spans="1:25" x14ac:dyDescent="0.25">
      <c r="A4" t="s">
        <v>15</v>
      </c>
      <c r="B4">
        <v>2050</v>
      </c>
      <c r="C4" t="s">
        <v>16</v>
      </c>
      <c r="D4" t="s">
        <v>14</v>
      </c>
      <c r="E4" s="1" t="s">
        <v>11</v>
      </c>
      <c r="F4">
        <v>672</v>
      </c>
      <c r="G4">
        <v>728</v>
      </c>
      <c r="H4" s="40">
        <v>0</v>
      </c>
      <c r="I4" s="10">
        <v>0.42599999999999999</v>
      </c>
      <c r="J4" s="11">
        <v>2.5499999999999998E-2</v>
      </c>
      <c r="K4" s="11">
        <v>3.5299999999999998E-2</v>
      </c>
      <c r="L4" s="11">
        <v>0</v>
      </c>
      <c r="M4" s="11">
        <v>6.1100000000000002E-2</v>
      </c>
      <c r="N4" s="1">
        <v>-0.20300000000000001</v>
      </c>
      <c r="O4" s="1">
        <v>-0.161</v>
      </c>
      <c r="P4" s="11">
        <f>(G4-F4)/F4</f>
        <v>8.3333333333333329E-2</v>
      </c>
      <c r="S4" s="7" t="s">
        <v>44</v>
      </c>
      <c r="T4" s="8">
        <f t="array" ref="T4">_xlfn.PERCENTILE.INC(IF(IF(T$2=$B$3:$B$42,$D$3:$D$42,"")=$S4,$N$3:$N$42,""),0.5)</f>
        <v>-0.192</v>
      </c>
      <c r="U4" s="9">
        <f t="array" ref="U4">_xlfn.PERCENTILE.INC(IF(IF(U$2=$B$3:$B$42,$D$3:$D$42,"")=$S4,$N$3:$N$42,""),0.5)</f>
        <v>-0.2495</v>
      </c>
      <c r="W4" t="s">
        <v>44</v>
      </c>
      <c r="X4" s="5" cm="1">
        <f t="array" ref="X4">AVERAGE(IF(IF(X$2=$B$3:$B$42,$D$3:$D$42,"")=$S4,$N$3:$N$42,""))</f>
        <v>-0.17695</v>
      </c>
      <c r="Y4" s="5" cm="1">
        <f t="array" ref="Y4">AVERAGE(IF(IF(Y$2=$B$3:$B$42,$D$3:$D$42,"")=$S4,$N$3:$N$42,""))</f>
        <v>-0.26870000000000005</v>
      </c>
    </row>
    <row r="5" spans="1:25" x14ac:dyDescent="0.25">
      <c r="A5" t="s">
        <v>17</v>
      </c>
      <c r="B5">
        <v>2050</v>
      </c>
      <c r="C5" t="s">
        <v>18</v>
      </c>
      <c r="D5" t="s">
        <v>14</v>
      </c>
      <c r="E5" s="1" t="s">
        <v>11</v>
      </c>
      <c r="F5">
        <v>721</v>
      </c>
      <c r="G5">
        <v>788</v>
      </c>
      <c r="H5" s="40">
        <v>0</v>
      </c>
      <c r="I5" s="10">
        <v>0.45700000000000002</v>
      </c>
      <c r="J5" s="11">
        <v>2.7199999999999998E-2</v>
      </c>
      <c r="K5" s="11">
        <v>3.1199999999999999E-2</v>
      </c>
      <c r="L5" s="11">
        <v>0</v>
      </c>
      <c r="M5" s="11">
        <v>5.8299999999999998E-2</v>
      </c>
      <c r="N5" s="1">
        <v>-0.14499999999999999</v>
      </c>
      <c r="O5" s="1">
        <v>-9.2200000000000004E-2</v>
      </c>
      <c r="P5" s="11">
        <f>(G5-F5)/F5</f>
        <v>9.2926490984743412E-2</v>
      </c>
      <c r="T5" s="4"/>
      <c r="U5" s="4"/>
      <c r="X5" s="4"/>
      <c r="Y5" s="4"/>
    </row>
    <row r="6" spans="1:25" x14ac:dyDescent="0.25">
      <c r="A6" t="s">
        <v>19</v>
      </c>
      <c r="B6">
        <v>2050</v>
      </c>
      <c r="C6" t="s">
        <v>20</v>
      </c>
      <c r="D6" t="s">
        <v>14</v>
      </c>
      <c r="E6" s="1" t="s">
        <v>11</v>
      </c>
      <c r="F6">
        <v>802</v>
      </c>
      <c r="G6">
        <v>840</v>
      </c>
      <c r="H6" s="40">
        <v>23.2</v>
      </c>
      <c r="I6" s="10">
        <v>0.50900000000000001</v>
      </c>
      <c r="J6" s="11">
        <v>3.6700000000000001E-3</v>
      </c>
      <c r="K6" s="11">
        <v>1.37E-2</v>
      </c>
      <c r="L6" s="11">
        <v>0</v>
      </c>
      <c r="M6" s="11">
        <v>1.72E-2</v>
      </c>
      <c r="N6" s="1">
        <v>-4.8599999999999997E-2</v>
      </c>
      <c r="O6" s="1">
        <v>-3.2300000000000002E-2</v>
      </c>
      <c r="P6" s="11">
        <f>(G6-F6)/F6</f>
        <v>4.738154613466334E-2</v>
      </c>
      <c r="S6" s="2" t="s">
        <v>66</v>
      </c>
      <c r="T6" s="3">
        <v>2050</v>
      </c>
      <c r="U6" s="3">
        <v>2085</v>
      </c>
      <c r="W6" s="2" t="s">
        <v>66</v>
      </c>
      <c r="X6" s="3">
        <v>2050</v>
      </c>
      <c r="Y6" s="3">
        <v>2085</v>
      </c>
    </row>
    <row r="7" spans="1:25" x14ac:dyDescent="0.25">
      <c r="A7" t="s">
        <v>21</v>
      </c>
      <c r="B7">
        <v>2050</v>
      </c>
      <c r="C7" t="s">
        <v>22</v>
      </c>
      <c r="D7" t="s">
        <v>14</v>
      </c>
      <c r="E7" s="1" t="s">
        <v>11</v>
      </c>
      <c r="F7">
        <v>631</v>
      </c>
      <c r="G7">
        <v>697</v>
      </c>
      <c r="H7" s="40">
        <v>0</v>
      </c>
      <c r="I7" s="10">
        <v>0.4</v>
      </c>
      <c r="J7" s="11">
        <v>3.44E-2</v>
      </c>
      <c r="K7" s="11">
        <v>4.02E-2</v>
      </c>
      <c r="L7" s="11">
        <v>0</v>
      </c>
      <c r="M7" s="11">
        <v>7.5399999999999995E-2</v>
      </c>
      <c r="N7" s="1">
        <v>-0.251</v>
      </c>
      <c r="O7" s="1">
        <v>-0.19700000000000001</v>
      </c>
      <c r="P7" s="11">
        <f>(G7-F7)/F7</f>
        <v>0.1045958795562599</v>
      </c>
      <c r="S7" t="s">
        <v>14</v>
      </c>
      <c r="T7" s="6">
        <f t="array" ref="T7">_xlfn.PERCENTILE.INC(IF(IF(T$6=$B$3:$B$42,$D$3:$D$42,"")=$S7,$O$3:$O$42,""),0.5)</f>
        <v>-9.3900000000000011E-2</v>
      </c>
      <c r="U7" s="6">
        <f t="array" ref="U7">_xlfn.PERCENTILE.INC(IF(IF(U$6=$B$3:$B$42,$D$3:$D$42,"")=$S7,$O$3:$O$42,""),0.5)</f>
        <v>-0.13500000000000001</v>
      </c>
      <c r="W7" t="s">
        <v>14</v>
      </c>
      <c r="X7" s="5" cm="1">
        <f t="array" ref="X7">AVERAGE(IF(IF(X$6=$B$3:$B$42,$D$3:$D$42,"")=$S7,$O$3:$O$42,""))</f>
        <v>-0.10481</v>
      </c>
      <c r="Y7" s="5" cm="1">
        <f t="array" ref="Y7">AVERAGE(IF(IF(Y$6=$B$3:$B$42,$D$3:$D$42,"")=$S7,$O$3:$O$42,""))</f>
        <v>-0.13255999999999998</v>
      </c>
    </row>
    <row r="8" spans="1:25" x14ac:dyDescent="0.25">
      <c r="A8" t="s">
        <v>23</v>
      </c>
      <c r="B8">
        <v>2050</v>
      </c>
      <c r="C8" t="s">
        <v>24</v>
      </c>
      <c r="D8" t="s">
        <v>14</v>
      </c>
      <c r="E8" s="1" t="s">
        <v>11</v>
      </c>
      <c r="F8">
        <v>787</v>
      </c>
      <c r="G8">
        <v>828</v>
      </c>
      <c r="H8" s="40">
        <v>22.8</v>
      </c>
      <c r="I8" s="10">
        <v>0.499</v>
      </c>
      <c r="J8" s="11">
        <v>7.0000000000000001E-3</v>
      </c>
      <c r="K8" s="11">
        <v>1.38E-2</v>
      </c>
      <c r="L8" s="11">
        <v>0</v>
      </c>
      <c r="M8" s="11">
        <v>2.0899999999999998E-2</v>
      </c>
      <c r="N8" s="1">
        <v>-6.6400000000000001E-2</v>
      </c>
      <c r="O8" s="1">
        <v>-4.6100000000000002E-2</v>
      </c>
      <c r="P8" s="11">
        <f>(G8-F8)/F8</f>
        <v>5.2096569250317665E-2</v>
      </c>
      <c r="S8" t="s">
        <v>44</v>
      </c>
      <c r="T8" s="5">
        <f t="array" ref="T8">_xlfn.PERCENTILE.INC(IF(IF(T$6=$B$3:$B$42,$D$3:$D$42,"")=$S8,$O$3:$O$42,""),0.5)</f>
        <v>-0.13300000000000001</v>
      </c>
      <c r="U8" s="5">
        <f t="array" ref="U8">_xlfn.PERCENTILE.INC(IF(IF(U$6=$B$3:$B$42,$D$3:$D$42,"")=$S8,$O$3:$O$42,""),0.5)</f>
        <v>-0.20600000000000002</v>
      </c>
      <c r="W8" t="s">
        <v>44</v>
      </c>
      <c r="X8" s="5" cm="1">
        <f t="array" ref="X8">AVERAGE(IF(IF(X$6=$B$3:$B$42,$D$3:$D$42,"")=$S8,$O$3:$O$42,""))</f>
        <v>-0.13696999999999998</v>
      </c>
      <c r="Y8" s="5" cm="1">
        <f t="array" ref="Y8">AVERAGE(IF(IF(Y$6=$B$3:$B$42,$D$3:$D$42,"")=$S8,$O$3:$O$42,""))</f>
        <v>-0.23855000000000004</v>
      </c>
    </row>
    <row r="9" spans="1:25" x14ac:dyDescent="0.25">
      <c r="A9" t="s">
        <v>25</v>
      </c>
      <c r="B9">
        <v>2050</v>
      </c>
      <c r="C9" t="s">
        <v>26</v>
      </c>
      <c r="D9" t="s">
        <v>14</v>
      </c>
      <c r="E9" s="1" t="s">
        <v>11</v>
      </c>
      <c r="F9">
        <v>707</v>
      </c>
      <c r="G9">
        <v>765</v>
      </c>
      <c r="H9" s="40">
        <v>13.2</v>
      </c>
      <c r="I9" s="10">
        <v>0.44900000000000001</v>
      </c>
      <c r="J9" s="11">
        <v>1.66E-2</v>
      </c>
      <c r="K9" s="11">
        <v>3.3099999999999997E-2</v>
      </c>
      <c r="L9" s="11">
        <v>0</v>
      </c>
      <c r="M9" s="11">
        <v>4.99E-2</v>
      </c>
      <c r="N9" s="1">
        <v>-0.161</v>
      </c>
      <c r="O9" s="1">
        <v>-0.11899999999999999</v>
      </c>
      <c r="P9" s="11">
        <f>(G9-F9)/F9</f>
        <v>8.2036775106082038E-2</v>
      </c>
    </row>
    <row r="10" spans="1:25" x14ac:dyDescent="0.25">
      <c r="A10" t="s">
        <v>27</v>
      </c>
      <c r="B10">
        <v>2050</v>
      </c>
      <c r="C10" t="s">
        <v>28</v>
      </c>
      <c r="D10" t="s">
        <v>14</v>
      </c>
      <c r="E10" s="1" t="s">
        <v>11</v>
      </c>
      <c r="F10">
        <v>765</v>
      </c>
      <c r="G10">
        <v>818</v>
      </c>
      <c r="H10" s="40">
        <v>18.899999999999999</v>
      </c>
      <c r="I10" s="10">
        <v>0.48499999999999999</v>
      </c>
      <c r="J10" s="11">
        <v>9.0299999999999998E-3</v>
      </c>
      <c r="K10" s="11">
        <v>2.46E-2</v>
      </c>
      <c r="L10" s="11">
        <v>0</v>
      </c>
      <c r="M10" s="11">
        <v>3.3500000000000002E-2</v>
      </c>
      <c r="N10" s="1">
        <v>-9.2499999999999999E-2</v>
      </c>
      <c r="O10" s="1">
        <v>-5.7599999999999998E-2</v>
      </c>
      <c r="P10" s="11">
        <f>(G10-F10)/F10</f>
        <v>6.9281045751633991E-2</v>
      </c>
    </row>
    <row r="11" spans="1:25" x14ac:dyDescent="0.25">
      <c r="A11" t="s">
        <v>29</v>
      </c>
      <c r="B11">
        <v>2050</v>
      </c>
      <c r="C11" t="s">
        <v>30</v>
      </c>
      <c r="D11" t="s">
        <v>14</v>
      </c>
      <c r="E11" s="1" t="s">
        <v>11</v>
      </c>
      <c r="F11">
        <v>646</v>
      </c>
      <c r="G11">
        <v>721</v>
      </c>
      <c r="H11" s="40">
        <v>0</v>
      </c>
      <c r="I11" s="10">
        <v>0.41</v>
      </c>
      <c r="J11" s="11">
        <v>3.5900000000000001E-2</v>
      </c>
      <c r="K11" s="11">
        <v>3.7199999999999997E-2</v>
      </c>
      <c r="L11" s="11">
        <v>0</v>
      </c>
      <c r="M11" s="11">
        <v>7.3300000000000004E-2</v>
      </c>
      <c r="N11" s="1">
        <v>-0.23400000000000001</v>
      </c>
      <c r="O11" s="1">
        <v>-0.16900000000000001</v>
      </c>
      <c r="P11" s="11">
        <f>(G11-F11)/F11</f>
        <v>0.11609907120743033</v>
      </c>
    </row>
    <row r="12" spans="1:25" x14ac:dyDescent="0.25">
      <c r="A12" t="s">
        <v>31</v>
      </c>
      <c r="B12">
        <v>2050</v>
      </c>
      <c r="C12" t="s">
        <v>32</v>
      </c>
      <c r="D12" t="s">
        <v>14</v>
      </c>
      <c r="E12" s="1" t="s">
        <v>11</v>
      </c>
      <c r="F12">
        <v>742</v>
      </c>
      <c r="G12">
        <v>800</v>
      </c>
      <c r="H12" s="40">
        <v>14</v>
      </c>
      <c r="I12" s="10">
        <v>0.47</v>
      </c>
      <c r="J12" s="11">
        <v>1.6799999999999999E-2</v>
      </c>
      <c r="K12" s="11">
        <v>3.1E-2</v>
      </c>
      <c r="L12" s="11">
        <v>0</v>
      </c>
      <c r="M12" s="11">
        <v>4.7800000000000002E-2</v>
      </c>
      <c r="N12" s="1">
        <v>-0.12</v>
      </c>
      <c r="O12" s="1">
        <v>-7.8299999999999995E-2</v>
      </c>
      <c r="P12" s="11">
        <f>(G12-F12)/F12</f>
        <v>7.8167115902964962E-2</v>
      </c>
    </row>
    <row r="13" spans="1:25" x14ac:dyDescent="0.25">
      <c r="A13" t="s">
        <v>33</v>
      </c>
      <c r="B13">
        <v>2085</v>
      </c>
      <c r="C13" t="s">
        <v>13</v>
      </c>
      <c r="D13" t="s">
        <v>14</v>
      </c>
      <c r="E13" s="1" t="s">
        <v>11</v>
      </c>
      <c r="F13">
        <v>594</v>
      </c>
      <c r="G13">
        <v>662</v>
      </c>
      <c r="H13" s="40">
        <v>0</v>
      </c>
      <c r="I13" s="10">
        <v>0.377</v>
      </c>
      <c r="J13" s="11">
        <v>4.8800000000000003E-2</v>
      </c>
      <c r="K13" s="11">
        <v>5.4699999999999999E-2</v>
      </c>
      <c r="L13" s="11">
        <v>0</v>
      </c>
      <c r="M13" s="11">
        <v>0.10299999999999999</v>
      </c>
      <c r="N13" s="1">
        <v>-0.29499999999999998</v>
      </c>
      <c r="O13" s="1">
        <v>-0.23699999999999999</v>
      </c>
      <c r="P13" s="11">
        <f>(G13-F13)/F13</f>
        <v>0.11447811447811448</v>
      </c>
    </row>
    <row r="14" spans="1:25" x14ac:dyDescent="0.25">
      <c r="A14" t="s">
        <v>34</v>
      </c>
      <c r="B14">
        <v>2085</v>
      </c>
      <c r="C14" t="s">
        <v>16</v>
      </c>
      <c r="D14" t="s">
        <v>14</v>
      </c>
      <c r="E14" s="1" t="s">
        <v>11</v>
      </c>
      <c r="F14">
        <v>610</v>
      </c>
      <c r="G14">
        <v>669</v>
      </c>
      <c r="H14" s="40">
        <v>0</v>
      </c>
      <c r="I14" s="10">
        <v>0.38700000000000001</v>
      </c>
      <c r="J14" s="11">
        <v>4.58E-2</v>
      </c>
      <c r="K14" s="11">
        <v>5.4600000000000003E-2</v>
      </c>
      <c r="L14" s="11">
        <v>0</v>
      </c>
      <c r="M14" s="11">
        <v>0.1</v>
      </c>
      <c r="N14" s="1">
        <v>-0.27600000000000002</v>
      </c>
      <c r="O14" s="1">
        <v>-0.22900000000000001</v>
      </c>
      <c r="P14" s="11">
        <f>(G14-F14)/F14</f>
        <v>9.6721311475409841E-2</v>
      </c>
    </row>
    <row r="15" spans="1:25" x14ac:dyDescent="0.25">
      <c r="A15" t="s">
        <v>35</v>
      </c>
      <c r="B15">
        <v>2085</v>
      </c>
      <c r="C15" t="s">
        <v>18</v>
      </c>
      <c r="D15" t="s">
        <v>14</v>
      </c>
      <c r="E15" s="1" t="s">
        <v>11</v>
      </c>
      <c r="F15">
        <v>749</v>
      </c>
      <c r="G15">
        <v>810</v>
      </c>
      <c r="H15" s="40">
        <v>0</v>
      </c>
      <c r="I15" s="10">
        <v>0.47499999999999998</v>
      </c>
      <c r="J15" s="11">
        <v>2.1399999999999999E-2</v>
      </c>
      <c r="K15" s="11">
        <v>3.2399999999999998E-2</v>
      </c>
      <c r="L15" s="11">
        <v>0</v>
      </c>
      <c r="M15" s="11">
        <v>5.33E-2</v>
      </c>
      <c r="N15" s="1">
        <v>-0.112</v>
      </c>
      <c r="O15" s="1">
        <v>-6.6799999999999998E-2</v>
      </c>
      <c r="P15" s="11">
        <f>(G15-F15)/F15</f>
        <v>8.1441922563417896E-2</v>
      </c>
    </row>
    <row r="16" spans="1:25" x14ac:dyDescent="0.25">
      <c r="A16" t="s">
        <v>36</v>
      </c>
      <c r="B16">
        <v>2085</v>
      </c>
      <c r="C16" t="s">
        <v>20</v>
      </c>
      <c r="D16" t="s">
        <v>14</v>
      </c>
      <c r="E16" s="1" t="s">
        <v>11</v>
      </c>
      <c r="F16">
        <v>790</v>
      </c>
      <c r="G16">
        <v>827</v>
      </c>
      <c r="H16" s="40">
        <v>21.6</v>
      </c>
      <c r="I16" s="10">
        <v>0.501</v>
      </c>
      <c r="J16" s="11">
        <v>4.0000000000000001E-3</v>
      </c>
      <c r="K16" s="11">
        <v>1.72E-2</v>
      </c>
      <c r="L16" s="11">
        <v>0</v>
      </c>
      <c r="M16" s="11">
        <v>2.1399999999999999E-2</v>
      </c>
      <c r="N16" s="1">
        <v>-6.2899999999999998E-2</v>
      </c>
      <c r="O16" s="1">
        <v>-4.7199999999999999E-2</v>
      </c>
      <c r="P16" s="11">
        <f>(G16-F16)/F16</f>
        <v>4.6835443037974683E-2</v>
      </c>
    </row>
    <row r="17" spans="1:19" x14ac:dyDescent="0.25">
      <c r="A17" t="s">
        <v>37</v>
      </c>
      <c r="B17">
        <v>2085</v>
      </c>
      <c r="C17" t="s">
        <v>22</v>
      </c>
      <c r="D17" t="s">
        <v>14</v>
      </c>
      <c r="E17" s="1" t="s">
        <v>11</v>
      </c>
      <c r="F17">
        <v>690</v>
      </c>
      <c r="G17">
        <v>756</v>
      </c>
      <c r="H17" s="40">
        <v>0</v>
      </c>
      <c r="I17" s="10">
        <v>0.438</v>
      </c>
      <c r="J17" s="11">
        <v>2.69E-2</v>
      </c>
      <c r="K17" s="11">
        <v>3.2500000000000001E-2</v>
      </c>
      <c r="L17" s="11">
        <v>0</v>
      </c>
      <c r="M17" s="11">
        <v>5.9400000000000001E-2</v>
      </c>
      <c r="N17" s="1">
        <v>-0.18099999999999999</v>
      </c>
      <c r="O17" s="1">
        <v>-0.129</v>
      </c>
      <c r="P17" s="11">
        <f>(G17-F17)/F17</f>
        <v>9.5652173913043481E-2</v>
      </c>
    </row>
    <row r="18" spans="1:19" x14ac:dyDescent="0.25">
      <c r="A18" t="s">
        <v>38</v>
      </c>
      <c r="B18">
        <v>2085</v>
      </c>
      <c r="C18" t="s">
        <v>24</v>
      </c>
      <c r="D18" t="s">
        <v>14</v>
      </c>
      <c r="E18" s="1" t="s">
        <v>11</v>
      </c>
      <c r="F18">
        <v>747</v>
      </c>
      <c r="G18">
        <v>798</v>
      </c>
      <c r="H18" s="40">
        <v>18.8</v>
      </c>
      <c r="I18" s="10">
        <v>0.47299999999999998</v>
      </c>
      <c r="J18" s="11">
        <v>1.21E-2</v>
      </c>
      <c r="K18" s="11">
        <v>2.35E-2</v>
      </c>
      <c r="L18" s="11">
        <v>0</v>
      </c>
      <c r="M18" s="11">
        <v>3.5400000000000001E-2</v>
      </c>
      <c r="N18" s="1">
        <v>-0.114</v>
      </c>
      <c r="O18" s="1">
        <v>-8.0600000000000005E-2</v>
      </c>
      <c r="P18" s="11">
        <f>(G18-F18)/F18</f>
        <v>6.8273092369477914E-2</v>
      </c>
    </row>
    <row r="19" spans="1:19" x14ac:dyDescent="0.25">
      <c r="A19" t="s">
        <v>39</v>
      </c>
      <c r="B19">
        <v>2085</v>
      </c>
      <c r="C19" t="s">
        <v>26</v>
      </c>
      <c r="D19" t="s">
        <v>14</v>
      </c>
      <c r="E19" s="1" t="s">
        <v>11</v>
      </c>
      <c r="F19">
        <v>705</v>
      </c>
      <c r="G19">
        <v>746</v>
      </c>
      <c r="H19" s="40">
        <v>0</v>
      </c>
      <c r="I19" s="10">
        <v>0.44700000000000001</v>
      </c>
      <c r="J19" s="11">
        <v>1.9099999999999999E-2</v>
      </c>
      <c r="K19" s="11">
        <v>3.4200000000000001E-2</v>
      </c>
      <c r="L19" s="11">
        <v>0</v>
      </c>
      <c r="M19" s="11">
        <v>5.2999999999999999E-2</v>
      </c>
      <c r="N19" s="1">
        <v>-0.16400000000000001</v>
      </c>
      <c r="O19" s="1">
        <v>-0.14099999999999999</v>
      </c>
      <c r="P19" s="11">
        <f>(G19-F19)/F19</f>
        <v>5.8156028368794327E-2</v>
      </c>
    </row>
    <row r="20" spans="1:19" x14ac:dyDescent="0.25">
      <c r="A20" t="s">
        <v>40</v>
      </c>
      <c r="B20">
        <v>2085</v>
      </c>
      <c r="C20" t="s">
        <v>28</v>
      </c>
      <c r="D20" t="s">
        <v>14</v>
      </c>
      <c r="E20" s="1" t="s">
        <v>11</v>
      </c>
      <c r="F20">
        <v>669</v>
      </c>
      <c r="G20">
        <v>739</v>
      </c>
      <c r="H20" s="40">
        <v>0</v>
      </c>
      <c r="I20" s="10">
        <v>0.42399999999999999</v>
      </c>
      <c r="J20" s="11">
        <v>3.4000000000000002E-2</v>
      </c>
      <c r="K20" s="11">
        <v>3.3300000000000003E-2</v>
      </c>
      <c r="L20" s="11">
        <v>0</v>
      </c>
      <c r="M20" s="11">
        <v>6.7400000000000002E-2</v>
      </c>
      <c r="N20" s="1">
        <v>-0.20599999999999999</v>
      </c>
      <c r="O20" s="1">
        <v>-0.14899999999999999</v>
      </c>
      <c r="P20" s="11">
        <f>(G20-F20)/F20</f>
        <v>0.10463378176382661</v>
      </c>
    </row>
    <row r="21" spans="1:19" x14ac:dyDescent="0.25">
      <c r="A21" t="s">
        <v>41</v>
      </c>
      <c r="B21">
        <v>2085</v>
      </c>
      <c r="C21" t="s">
        <v>30</v>
      </c>
      <c r="D21" t="s">
        <v>14</v>
      </c>
      <c r="E21" s="1" t="s">
        <v>11</v>
      </c>
      <c r="F21">
        <v>677</v>
      </c>
      <c r="G21">
        <v>742</v>
      </c>
      <c r="H21" s="40">
        <v>0</v>
      </c>
      <c r="I21" s="10">
        <v>0.43</v>
      </c>
      <c r="J21" s="11">
        <v>3.5400000000000001E-2</v>
      </c>
      <c r="K21" s="11">
        <v>3.5900000000000001E-2</v>
      </c>
      <c r="L21" s="11">
        <v>0</v>
      </c>
      <c r="M21" s="11">
        <v>7.0999999999999994E-2</v>
      </c>
      <c r="N21" s="1">
        <v>-0.19700000000000001</v>
      </c>
      <c r="O21" s="1">
        <v>-0.14499999999999999</v>
      </c>
      <c r="P21" s="11">
        <f>(G21-F21)/F21</f>
        <v>9.6011816838995567E-2</v>
      </c>
    </row>
    <row r="22" spans="1:19" ht="15.75" thickBot="1" x14ac:dyDescent="0.3">
      <c r="A22" t="s">
        <v>42</v>
      </c>
      <c r="B22">
        <v>2085</v>
      </c>
      <c r="C22" t="s">
        <v>32</v>
      </c>
      <c r="D22" t="s">
        <v>14</v>
      </c>
      <c r="E22" s="1" t="s">
        <v>11</v>
      </c>
      <c r="F22">
        <v>723</v>
      </c>
      <c r="G22">
        <v>780</v>
      </c>
      <c r="H22" s="40">
        <v>0</v>
      </c>
      <c r="I22" s="10">
        <v>0.45900000000000002</v>
      </c>
      <c r="J22" s="11">
        <v>1.9599999999999999E-2</v>
      </c>
      <c r="K22" s="11">
        <v>3.2500000000000001E-2</v>
      </c>
      <c r="L22" s="11">
        <v>0</v>
      </c>
      <c r="M22" s="11">
        <v>5.1799999999999999E-2</v>
      </c>
      <c r="N22" s="1">
        <v>-0.14199999999999999</v>
      </c>
      <c r="O22" s="1">
        <v>-0.10100000000000001</v>
      </c>
      <c r="P22" s="11">
        <f>(G22-F22)/F22</f>
        <v>7.8838174273858919E-2</v>
      </c>
    </row>
    <row r="23" spans="1:19" x14ac:dyDescent="0.25">
      <c r="A23" s="12" t="s">
        <v>43</v>
      </c>
      <c r="B23" s="13">
        <v>2050</v>
      </c>
      <c r="C23" s="13" t="s">
        <v>13</v>
      </c>
      <c r="D23" s="13" t="s">
        <v>44</v>
      </c>
      <c r="E23" s="15" t="s">
        <v>11</v>
      </c>
      <c r="F23" s="13">
        <v>669</v>
      </c>
      <c r="G23" s="13">
        <v>721</v>
      </c>
      <c r="H23" s="42">
        <v>0</v>
      </c>
      <c r="I23" s="23">
        <v>0.42399999999999999</v>
      </c>
      <c r="J23" s="14">
        <v>2.5399999999999999E-2</v>
      </c>
      <c r="K23" s="14">
        <v>3.8699999999999998E-2</v>
      </c>
      <c r="L23" s="14">
        <v>0</v>
      </c>
      <c r="M23" s="14">
        <v>6.4000000000000001E-2</v>
      </c>
      <c r="N23" s="23">
        <v>-0.20599999999999999</v>
      </c>
      <c r="O23" s="24">
        <v>-0.16900000000000001</v>
      </c>
      <c r="P23" s="14">
        <f>(G23-F23)/F23</f>
        <v>7.7727952167414044E-2</v>
      </c>
      <c r="Q23">
        <f>_xlfn.RANK.EQ(N23,$N$23:$N$32)</f>
        <v>6</v>
      </c>
    </row>
    <row r="24" spans="1:19" x14ac:dyDescent="0.25">
      <c r="A24" s="16" t="s">
        <v>45</v>
      </c>
      <c r="B24">
        <v>2050</v>
      </c>
      <c r="C24" t="s">
        <v>16</v>
      </c>
      <c r="D24" t="s">
        <v>44</v>
      </c>
      <c r="E24" s="18" t="s">
        <v>11</v>
      </c>
      <c r="F24">
        <v>548</v>
      </c>
      <c r="G24">
        <v>615</v>
      </c>
      <c r="H24" s="43">
        <v>0</v>
      </c>
      <c r="I24" s="25">
        <v>0.34699999999999998</v>
      </c>
      <c r="J24" s="17">
        <v>7.1599999999999997E-2</v>
      </c>
      <c r="K24" s="17">
        <v>5.9200000000000003E-2</v>
      </c>
      <c r="L24" s="17">
        <v>0</v>
      </c>
      <c r="M24" s="17">
        <v>0.13200000000000001</v>
      </c>
      <c r="N24" s="25">
        <v>-0.35</v>
      </c>
      <c r="O24" s="26">
        <v>-0.29099999999999998</v>
      </c>
      <c r="P24" s="17">
        <f>(G24-F24)/F24</f>
        <v>0.12226277372262774</v>
      </c>
      <c r="Q24">
        <f t="shared" ref="Q24:Q32" si="0">_xlfn.RANK.EQ(N24,$N$23:$N$32)</f>
        <v>10</v>
      </c>
    </row>
    <row r="25" spans="1:19" x14ac:dyDescent="0.25">
      <c r="A25" s="16" t="s">
        <v>46</v>
      </c>
      <c r="B25">
        <v>2050</v>
      </c>
      <c r="C25" t="s">
        <v>18</v>
      </c>
      <c r="D25" t="s">
        <v>44</v>
      </c>
      <c r="E25" s="18" t="s">
        <v>11</v>
      </c>
      <c r="F25">
        <v>717</v>
      </c>
      <c r="G25">
        <v>778</v>
      </c>
      <c r="H25" s="43">
        <v>14.8</v>
      </c>
      <c r="I25" s="25">
        <v>0.45500000000000002</v>
      </c>
      <c r="J25" s="17">
        <v>2.06E-2</v>
      </c>
      <c r="K25" s="17">
        <v>2.6499999999999999E-2</v>
      </c>
      <c r="L25" s="17">
        <v>0</v>
      </c>
      <c r="M25" s="17">
        <v>4.6800000000000001E-2</v>
      </c>
      <c r="N25" s="25">
        <v>-0.14899999999999999</v>
      </c>
      <c r="O25" s="26">
        <v>-0.104</v>
      </c>
      <c r="P25" s="17">
        <f>(G25-F25)/F25</f>
        <v>8.5076708507670851E-2</v>
      </c>
      <c r="Q25">
        <f t="shared" si="0"/>
        <v>4</v>
      </c>
    </row>
    <row r="26" spans="1:19" x14ac:dyDescent="0.25">
      <c r="A26" s="16" t="s">
        <v>47</v>
      </c>
      <c r="B26">
        <v>2050</v>
      </c>
      <c r="C26" t="s">
        <v>20</v>
      </c>
      <c r="D26" t="s">
        <v>44</v>
      </c>
      <c r="E26" s="18" t="s">
        <v>11</v>
      </c>
      <c r="F26">
        <v>776</v>
      </c>
      <c r="G26">
        <v>823</v>
      </c>
      <c r="H26" s="43">
        <v>20.100000000000001</v>
      </c>
      <c r="I26" s="25">
        <v>0.49199999999999999</v>
      </c>
      <c r="J26" s="17">
        <v>8.8699999999999994E-3</v>
      </c>
      <c r="K26" s="17">
        <v>2.4299999999999999E-2</v>
      </c>
      <c r="L26" s="17">
        <v>0</v>
      </c>
      <c r="M26" s="17">
        <v>3.2800000000000003E-2</v>
      </c>
      <c r="N26" s="25">
        <v>-7.9500000000000001E-2</v>
      </c>
      <c r="O26" s="26">
        <v>-5.1799999999999999E-2</v>
      </c>
      <c r="P26" s="17">
        <f>(G26-F26)/F26</f>
        <v>6.056701030927835E-2</v>
      </c>
      <c r="Q26">
        <f t="shared" si="0"/>
        <v>3</v>
      </c>
    </row>
    <row r="27" spans="1:19" x14ac:dyDescent="0.25">
      <c r="A27" s="16" t="s">
        <v>48</v>
      </c>
      <c r="B27">
        <v>2050</v>
      </c>
      <c r="C27" t="s">
        <v>22</v>
      </c>
      <c r="D27" t="s">
        <v>44</v>
      </c>
      <c r="E27" s="18" t="s">
        <v>11</v>
      </c>
      <c r="F27">
        <v>820</v>
      </c>
      <c r="G27">
        <v>846</v>
      </c>
      <c r="H27" s="43">
        <v>24.4</v>
      </c>
      <c r="I27" s="25">
        <v>0.52</v>
      </c>
      <c r="J27" s="17">
        <v>3.6699999999999998E-4</v>
      </c>
      <c r="K27" s="17">
        <v>1.0500000000000001E-2</v>
      </c>
      <c r="L27" s="17">
        <v>5.3300000000000005E-4</v>
      </c>
      <c r="M27" s="17">
        <v>1.15E-2</v>
      </c>
      <c r="N27" s="25">
        <v>-2.7300000000000001E-2</v>
      </c>
      <c r="O27" s="26">
        <v>-2.53E-2</v>
      </c>
      <c r="P27" s="17">
        <f>(G27-F27)/F27</f>
        <v>3.1707317073170732E-2</v>
      </c>
      <c r="Q27">
        <f t="shared" si="0"/>
        <v>1</v>
      </c>
    </row>
    <row r="28" spans="1:19" x14ac:dyDescent="0.25">
      <c r="A28" s="16" t="s">
        <v>49</v>
      </c>
      <c r="B28">
        <v>2050</v>
      </c>
      <c r="C28" t="s">
        <v>24</v>
      </c>
      <c r="D28" t="s">
        <v>44</v>
      </c>
      <c r="E28" s="18" t="s">
        <v>11</v>
      </c>
      <c r="F28">
        <v>807</v>
      </c>
      <c r="G28">
        <v>838</v>
      </c>
      <c r="H28" s="43">
        <v>24</v>
      </c>
      <c r="I28" s="25">
        <v>0.51200000000000001</v>
      </c>
      <c r="J28" s="17">
        <v>5.3299999999999997E-3</v>
      </c>
      <c r="K28" s="17">
        <v>1.1900000000000001E-2</v>
      </c>
      <c r="L28" s="17">
        <v>0</v>
      </c>
      <c r="M28" s="17">
        <v>1.72E-2</v>
      </c>
      <c r="N28" s="25">
        <v>-4.2700000000000002E-2</v>
      </c>
      <c r="O28" s="26">
        <v>-3.4599999999999999E-2</v>
      </c>
      <c r="P28" s="17">
        <f>(G28-F28)/F28</f>
        <v>3.8413878562577448E-2</v>
      </c>
      <c r="Q28">
        <f t="shared" si="0"/>
        <v>2</v>
      </c>
    </row>
    <row r="29" spans="1:19" x14ac:dyDescent="0.25">
      <c r="A29" s="16" t="s">
        <v>50</v>
      </c>
      <c r="B29">
        <v>2050</v>
      </c>
      <c r="C29" t="s">
        <v>26</v>
      </c>
      <c r="D29" t="s">
        <v>44</v>
      </c>
      <c r="E29" s="18" t="s">
        <v>11</v>
      </c>
      <c r="F29">
        <v>652</v>
      </c>
      <c r="G29">
        <v>714</v>
      </c>
      <c r="H29" s="43">
        <v>0</v>
      </c>
      <c r="I29" s="25">
        <v>0.41399999999999998</v>
      </c>
      <c r="J29" s="17">
        <v>3.3599999999999998E-2</v>
      </c>
      <c r="K29" s="17">
        <v>3.9399999999999998E-2</v>
      </c>
      <c r="L29" s="17">
        <v>0</v>
      </c>
      <c r="M29" s="17">
        <v>7.2999999999999995E-2</v>
      </c>
      <c r="N29" s="25">
        <v>-0.22700000000000001</v>
      </c>
      <c r="O29" s="26">
        <v>-0.17699999999999999</v>
      </c>
      <c r="P29" s="17">
        <f>(G29-F29)/F29</f>
        <v>9.5092024539877307E-2</v>
      </c>
      <c r="Q29">
        <f t="shared" si="0"/>
        <v>8</v>
      </c>
    </row>
    <row r="30" spans="1:19" x14ac:dyDescent="0.25">
      <c r="A30" s="7" t="s">
        <v>51</v>
      </c>
      <c r="B30" s="32">
        <v>2050</v>
      </c>
      <c r="C30" s="32" t="s">
        <v>28</v>
      </c>
      <c r="D30" s="32" t="s">
        <v>44</v>
      </c>
      <c r="E30" s="36" t="s">
        <v>11</v>
      </c>
      <c r="F30" s="32">
        <v>693</v>
      </c>
      <c r="G30" s="32">
        <v>757</v>
      </c>
      <c r="H30" s="44">
        <v>0</v>
      </c>
      <c r="I30" s="34">
        <v>0.44</v>
      </c>
      <c r="J30" s="46">
        <v>2.6700000000000002E-2</v>
      </c>
      <c r="K30" s="46">
        <v>3.0499999999999999E-2</v>
      </c>
      <c r="L30" s="33">
        <v>0</v>
      </c>
      <c r="M30" s="33">
        <v>5.7099999999999998E-2</v>
      </c>
      <c r="N30" s="34">
        <v>-0.17799999999999999</v>
      </c>
      <c r="O30" s="35">
        <v>-0.128</v>
      </c>
      <c r="P30" s="33">
        <f>(G30-F30)/F30</f>
        <v>9.2352092352092352E-2</v>
      </c>
      <c r="Q30">
        <f t="shared" si="0"/>
        <v>5</v>
      </c>
      <c r="R30" t="s">
        <v>69</v>
      </c>
      <c r="S30" t="s">
        <v>70</v>
      </c>
    </row>
    <row r="31" spans="1:19" x14ac:dyDescent="0.25">
      <c r="A31" s="16" t="s">
        <v>52</v>
      </c>
      <c r="B31">
        <v>2050</v>
      </c>
      <c r="C31" t="s">
        <v>30</v>
      </c>
      <c r="D31" t="s">
        <v>44</v>
      </c>
      <c r="E31" s="18" t="s">
        <v>11</v>
      </c>
      <c r="F31">
        <v>589</v>
      </c>
      <c r="G31">
        <v>650</v>
      </c>
      <c r="H31" s="43">
        <v>0</v>
      </c>
      <c r="I31" s="25">
        <v>0.374</v>
      </c>
      <c r="J31" s="17">
        <v>5.6099999999999997E-2</v>
      </c>
      <c r="K31" s="17">
        <v>5.3400000000000003E-2</v>
      </c>
      <c r="L31" s="17">
        <v>0</v>
      </c>
      <c r="M31" s="17">
        <v>0.109</v>
      </c>
      <c r="N31" s="25">
        <v>-0.30099999999999999</v>
      </c>
      <c r="O31" s="26">
        <v>-0.251</v>
      </c>
      <c r="P31" s="17">
        <f>(G31-F31)/F31</f>
        <v>0.1035653650254669</v>
      </c>
      <c r="Q31">
        <f t="shared" si="0"/>
        <v>9</v>
      </c>
    </row>
    <row r="32" spans="1:19" ht="15.75" thickBot="1" x14ac:dyDescent="0.3">
      <c r="A32" s="19" t="s">
        <v>53</v>
      </c>
      <c r="B32" s="20">
        <v>2050</v>
      </c>
      <c r="C32" s="20" t="s">
        <v>32</v>
      </c>
      <c r="D32" s="20" t="s">
        <v>44</v>
      </c>
      <c r="E32" s="22" t="s">
        <v>11</v>
      </c>
      <c r="F32" s="20">
        <v>667</v>
      </c>
      <c r="G32" s="20">
        <v>748</v>
      </c>
      <c r="H32" s="45">
        <v>0</v>
      </c>
      <c r="I32" s="27">
        <v>0.42299999999999999</v>
      </c>
      <c r="J32" s="21">
        <v>4.0399999999999998E-2</v>
      </c>
      <c r="K32" s="21">
        <v>3.5799999999999998E-2</v>
      </c>
      <c r="L32" s="21">
        <v>0</v>
      </c>
      <c r="M32" s="21">
        <v>7.5899999999999995E-2</v>
      </c>
      <c r="N32" s="27">
        <v>-0.20899999999999999</v>
      </c>
      <c r="O32" s="28">
        <v>-0.13800000000000001</v>
      </c>
      <c r="P32" s="21">
        <f>(G32-F32)/F32</f>
        <v>0.12143928035982009</v>
      </c>
      <c r="Q32">
        <f t="shared" si="0"/>
        <v>7</v>
      </c>
      <c r="R32" t="s">
        <v>69</v>
      </c>
      <c r="S32" t="s">
        <v>71</v>
      </c>
    </row>
    <row r="33" spans="1:16" x14ac:dyDescent="0.25">
      <c r="A33" t="s">
        <v>54</v>
      </c>
      <c r="B33">
        <v>2085</v>
      </c>
      <c r="C33" t="s">
        <v>13</v>
      </c>
      <c r="D33" t="s">
        <v>44</v>
      </c>
      <c r="E33" s="1" t="s">
        <v>11</v>
      </c>
      <c r="F33">
        <v>699</v>
      </c>
      <c r="G33">
        <v>761</v>
      </c>
      <c r="H33" s="40">
        <v>0</v>
      </c>
      <c r="I33" s="10">
        <v>0.443</v>
      </c>
      <c r="J33" s="11">
        <v>2.1600000000000001E-2</v>
      </c>
      <c r="K33" s="11">
        <v>3.39E-2</v>
      </c>
      <c r="L33" s="11">
        <v>0</v>
      </c>
      <c r="M33" s="11">
        <v>5.5199999999999999E-2</v>
      </c>
      <c r="N33" s="1">
        <v>-0.17100000000000001</v>
      </c>
      <c r="O33" s="1">
        <v>-0.123</v>
      </c>
      <c r="P33" s="11">
        <f>(G33-F33)/F33</f>
        <v>8.869814020028613E-2</v>
      </c>
    </row>
    <row r="34" spans="1:16" x14ac:dyDescent="0.25">
      <c r="A34" t="s">
        <v>55</v>
      </c>
      <c r="B34">
        <v>2085</v>
      </c>
      <c r="C34" t="s">
        <v>16</v>
      </c>
      <c r="D34" t="s">
        <v>44</v>
      </c>
      <c r="E34" s="1" t="s">
        <v>11</v>
      </c>
      <c r="F34">
        <v>281</v>
      </c>
      <c r="G34">
        <v>274</v>
      </c>
      <c r="H34" s="40">
        <v>0</v>
      </c>
      <c r="I34" s="10">
        <v>0.17799999999999999</v>
      </c>
      <c r="J34" s="11">
        <v>0.28999999999999998</v>
      </c>
      <c r="K34" s="11">
        <v>0.115</v>
      </c>
      <c r="L34" s="11">
        <v>0</v>
      </c>
      <c r="M34" s="11">
        <v>0.40500000000000003</v>
      </c>
      <c r="N34" s="1">
        <v>-0.66700000000000004</v>
      </c>
      <c r="O34" s="1">
        <v>-0.68400000000000005</v>
      </c>
      <c r="P34" s="11">
        <f>(G34-F34)/F34</f>
        <v>-2.491103202846975E-2</v>
      </c>
    </row>
    <row r="35" spans="1:16" x14ac:dyDescent="0.25">
      <c r="A35" t="s">
        <v>56</v>
      </c>
      <c r="B35">
        <v>2085</v>
      </c>
      <c r="C35" t="s">
        <v>18</v>
      </c>
      <c r="D35" t="s">
        <v>44</v>
      </c>
      <c r="E35" s="1" t="s">
        <v>11</v>
      </c>
      <c r="F35">
        <v>545</v>
      </c>
      <c r="G35">
        <v>613</v>
      </c>
      <c r="H35" s="40">
        <v>0</v>
      </c>
      <c r="I35" s="10">
        <v>0.34599999999999997</v>
      </c>
      <c r="J35" s="11">
        <v>8.5199999999999998E-2</v>
      </c>
      <c r="K35" s="11">
        <v>6.0600000000000001E-2</v>
      </c>
      <c r="L35" s="11">
        <v>0</v>
      </c>
      <c r="M35" s="11">
        <v>0.14499999999999999</v>
      </c>
      <c r="N35" s="1">
        <v>-0.35299999999999998</v>
      </c>
      <c r="O35" s="1">
        <v>-0.29399999999999998</v>
      </c>
      <c r="P35" s="11">
        <f>(G35-F35)/F35</f>
        <v>0.12477064220183487</v>
      </c>
    </row>
    <row r="36" spans="1:16" x14ac:dyDescent="0.25">
      <c r="A36" t="s">
        <v>57</v>
      </c>
      <c r="B36">
        <v>2085</v>
      </c>
      <c r="C36" t="s">
        <v>20</v>
      </c>
      <c r="D36" t="s">
        <v>44</v>
      </c>
      <c r="E36" s="1" t="s">
        <v>11</v>
      </c>
      <c r="F36">
        <v>766</v>
      </c>
      <c r="G36">
        <v>811</v>
      </c>
      <c r="H36" s="40">
        <v>18</v>
      </c>
      <c r="I36" s="10">
        <v>0.48599999999999999</v>
      </c>
      <c r="J36" s="11">
        <v>1.18E-2</v>
      </c>
      <c r="K36" s="11">
        <v>2.76E-2</v>
      </c>
      <c r="L36" s="11">
        <v>0</v>
      </c>
      <c r="M36" s="11">
        <v>3.95E-2</v>
      </c>
      <c r="N36" s="1">
        <v>-9.1300000000000006E-2</v>
      </c>
      <c r="O36" s="1">
        <v>-6.5699999999999995E-2</v>
      </c>
      <c r="P36" s="11">
        <f>(G36-F36)/F36</f>
        <v>5.87467362924282E-2</v>
      </c>
    </row>
    <row r="37" spans="1:16" x14ac:dyDescent="0.25">
      <c r="A37" t="s">
        <v>58</v>
      </c>
      <c r="B37">
        <v>2085</v>
      </c>
      <c r="C37" t="s">
        <v>22</v>
      </c>
      <c r="D37" t="s">
        <v>44</v>
      </c>
      <c r="E37" s="1" t="s">
        <v>11</v>
      </c>
      <c r="F37">
        <v>575</v>
      </c>
      <c r="G37">
        <v>637</v>
      </c>
      <c r="H37" s="40">
        <v>0</v>
      </c>
      <c r="I37" s="10">
        <v>0.36499999999999999</v>
      </c>
      <c r="J37" s="11">
        <v>5.8799999999999998E-2</v>
      </c>
      <c r="K37" s="11">
        <v>4.7500000000000001E-2</v>
      </c>
      <c r="L37" s="11">
        <v>0</v>
      </c>
      <c r="M37" s="11">
        <v>0.107</v>
      </c>
      <c r="N37" s="1">
        <v>-0.318</v>
      </c>
      <c r="O37" s="1">
        <v>-0.26600000000000001</v>
      </c>
      <c r="P37" s="11">
        <f>(G37-F37)/F37</f>
        <v>0.10782608695652174</v>
      </c>
    </row>
    <row r="38" spans="1:16" x14ac:dyDescent="0.25">
      <c r="A38" t="s">
        <v>59</v>
      </c>
      <c r="B38">
        <v>2085</v>
      </c>
      <c r="C38" t="s">
        <v>24</v>
      </c>
      <c r="D38" t="s">
        <v>44</v>
      </c>
      <c r="E38" s="1" t="s">
        <v>11</v>
      </c>
      <c r="F38">
        <v>791</v>
      </c>
      <c r="G38">
        <v>817</v>
      </c>
      <c r="H38" s="40">
        <v>0</v>
      </c>
      <c r="I38" s="10">
        <v>0.501</v>
      </c>
      <c r="J38" s="11">
        <v>0</v>
      </c>
      <c r="K38" s="11">
        <v>4.1999999999999997E-3</v>
      </c>
      <c r="L38" s="11">
        <v>5.45E-2</v>
      </c>
      <c r="M38" s="11">
        <v>5.8999999999999997E-2</v>
      </c>
      <c r="N38" s="1">
        <v>-6.1699999999999998E-2</v>
      </c>
      <c r="O38" s="1">
        <v>-5.8799999999999998E-2</v>
      </c>
      <c r="P38" s="11">
        <f>(G38-F38)/F38</f>
        <v>3.286978508217446E-2</v>
      </c>
    </row>
    <row r="39" spans="1:16" x14ac:dyDescent="0.25">
      <c r="A39" t="s">
        <v>60</v>
      </c>
      <c r="B39">
        <v>2085</v>
      </c>
      <c r="C39" t="s">
        <v>26</v>
      </c>
      <c r="D39" t="s">
        <v>44</v>
      </c>
      <c r="E39" s="1" t="s">
        <v>11</v>
      </c>
      <c r="F39">
        <v>727</v>
      </c>
      <c r="G39">
        <v>776</v>
      </c>
      <c r="H39" s="40">
        <v>16.8</v>
      </c>
      <c r="I39" s="10">
        <v>0.46100000000000002</v>
      </c>
      <c r="J39" s="11">
        <v>1.11E-2</v>
      </c>
      <c r="K39" s="11">
        <v>2.64E-2</v>
      </c>
      <c r="L39" s="11">
        <v>1.1000000000000001E-3</v>
      </c>
      <c r="M39" s="11">
        <v>3.8800000000000001E-2</v>
      </c>
      <c r="N39" s="1">
        <v>-0.13800000000000001</v>
      </c>
      <c r="O39" s="1">
        <v>-0.106</v>
      </c>
      <c r="P39" s="11">
        <f>(G39-F39)/F39</f>
        <v>6.7400275103163682E-2</v>
      </c>
    </row>
    <row r="40" spans="1:16" x14ac:dyDescent="0.25">
      <c r="A40" t="s">
        <v>61</v>
      </c>
      <c r="B40">
        <v>2085</v>
      </c>
      <c r="C40" t="s">
        <v>28</v>
      </c>
      <c r="D40" t="s">
        <v>44</v>
      </c>
      <c r="E40" s="1" t="s">
        <v>11</v>
      </c>
      <c r="F40">
        <v>690</v>
      </c>
      <c r="G40">
        <v>741</v>
      </c>
      <c r="H40" s="40">
        <v>0</v>
      </c>
      <c r="I40" s="10">
        <v>0.437</v>
      </c>
      <c r="J40" s="11">
        <v>2.46E-2</v>
      </c>
      <c r="K40" s="11">
        <v>3.2099999999999997E-2</v>
      </c>
      <c r="L40" s="11">
        <v>0</v>
      </c>
      <c r="M40" s="11">
        <v>5.6399999999999999E-2</v>
      </c>
      <c r="N40" s="1">
        <v>-0.18099999999999999</v>
      </c>
      <c r="O40" s="1">
        <v>-0.14599999999999999</v>
      </c>
      <c r="P40" s="11">
        <f>(G40-F40)/F40</f>
        <v>7.3913043478260873E-2</v>
      </c>
    </row>
    <row r="41" spans="1:16" x14ac:dyDescent="0.25">
      <c r="A41" t="s">
        <v>62</v>
      </c>
      <c r="B41">
        <v>2085</v>
      </c>
      <c r="C41" t="s">
        <v>30</v>
      </c>
      <c r="D41" t="s">
        <v>44</v>
      </c>
      <c r="E41" s="1" t="s">
        <v>11</v>
      </c>
      <c r="F41">
        <v>554</v>
      </c>
      <c r="G41">
        <v>607</v>
      </c>
      <c r="H41" s="40">
        <v>0</v>
      </c>
      <c r="I41" s="10">
        <v>0.35099999999999998</v>
      </c>
      <c r="J41" s="11">
        <v>7.6999999999999999E-2</v>
      </c>
      <c r="K41" s="11">
        <v>6.4799999999999996E-2</v>
      </c>
      <c r="L41" s="11">
        <v>0</v>
      </c>
      <c r="M41" s="11">
        <v>0.14099999999999999</v>
      </c>
      <c r="N41" s="1">
        <v>-0.34300000000000003</v>
      </c>
      <c r="O41" s="1">
        <v>-0.30099999999999999</v>
      </c>
      <c r="P41" s="11">
        <f>(G41-F41)/F41</f>
        <v>9.5667870036101083E-2</v>
      </c>
    </row>
    <row r="42" spans="1:16" x14ac:dyDescent="0.25">
      <c r="A42" t="s">
        <v>63</v>
      </c>
      <c r="B42">
        <v>2085</v>
      </c>
      <c r="C42" t="s">
        <v>32</v>
      </c>
      <c r="D42" t="s">
        <v>44</v>
      </c>
      <c r="E42" s="1" t="s">
        <v>11</v>
      </c>
      <c r="F42">
        <v>537</v>
      </c>
      <c r="G42">
        <v>572</v>
      </c>
      <c r="H42" s="40">
        <v>0</v>
      </c>
      <c r="I42" s="10">
        <v>0.34100000000000003</v>
      </c>
      <c r="J42" s="11">
        <v>9.7000000000000003E-2</v>
      </c>
      <c r="K42" s="11">
        <v>7.3200000000000001E-2</v>
      </c>
      <c r="L42" s="11">
        <v>0</v>
      </c>
      <c r="M42" s="11">
        <v>0.17</v>
      </c>
      <c r="N42" s="1">
        <v>-0.36299999999999999</v>
      </c>
      <c r="O42" s="1">
        <v>-0.34100000000000003</v>
      </c>
      <c r="P42" s="11">
        <f>(G42-F42)/F42</f>
        <v>6.5176908752327747E-2</v>
      </c>
    </row>
  </sheetData>
  <conditionalFormatting sqref="N23:N3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cciaModels_2016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Fleming</dc:creator>
  <cp:lastModifiedBy>Andy Fleming</cp:lastModifiedBy>
  <dcterms:created xsi:type="dcterms:W3CDTF">2025-03-17T06:35:37Z</dcterms:created>
  <dcterms:modified xsi:type="dcterms:W3CDTF">2025-04-30T06:10:39Z</dcterms:modified>
</cp:coreProperties>
</file>